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12. Декабрь\8 Марта\"/>
    </mc:Choice>
  </mc:AlternateContent>
  <bookViews>
    <workbookView xWindow="0" yWindow="0" windowWidth="20490" windowHeight="7650" tabRatio="906" activeTab="3"/>
  </bookViews>
  <sheets>
    <sheet name="Отопление и ГВС" sheetId="6" r:id="rId1"/>
    <sheet name="Гараж" sheetId="7" r:id="rId2"/>
    <sheet name="ТКО" sheetId="16" r:id="rId3"/>
    <sheet name="Справка о потребленных КУ" sheetId="20" r:id="rId4"/>
  </sheets>
  <calcPr calcId="162913"/>
</workbook>
</file>

<file path=xl/calcChain.xml><?xml version="1.0" encoding="utf-8"?>
<calcChain xmlns="http://schemas.openxmlformats.org/spreadsheetml/2006/main">
  <c r="H5" i="16" l="1"/>
  <c r="H6" i="16"/>
  <c r="H4" i="16"/>
  <c r="H8" i="16" l="1"/>
  <c r="I4" i="16"/>
  <c r="E5" i="6" l="1"/>
  <c r="I7" i="16" l="1"/>
  <c r="E9" i="20" l="1"/>
  <c r="F6" i="6" l="1"/>
  <c r="G6" i="20" l="1"/>
  <c r="F10" i="6" l="1"/>
  <c r="F13" i="6" s="1"/>
  <c r="F21" i="6" s="1"/>
  <c r="F9" i="20"/>
  <c r="F14" i="6" l="1"/>
  <c r="F15" i="6" s="1"/>
  <c r="G7" i="7" l="1"/>
  <c r="F16" i="6"/>
</calcChain>
</file>

<file path=xl/sharedStrings.xml><?xml version="1.0" encoding="utf-8"?>
<sst xmlns="http://schemas.openxmlformats.org/spreadsheetml/2006/main" count="74" uniqueCount="68">
  <si>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</si>
  <si>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</si>
  <si>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</si>
  <si>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</si>
  <si>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</si>
  <si>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</si>
  <si>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</si>
  <si>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</si>
  <si>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</si>
  <si>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</si>
  <si>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</si>
  <si>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</si>
  <si>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</si>
  <si>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</si>
  <si>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</si>
  <si>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</si>
  <si>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</si>
  <si>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</si>
  <si>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</si>
  <si>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</si>
  <si>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</si>
  <si>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</si>
  <si>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</si>
  <si>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</si>
  <si>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</si>
  <si>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</si>
  <si>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</si>
  <si>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</si>
  <si>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</si>
  <si>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</si>
  <si>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</si>
  <si>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</si>
  <si>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</si>
  <si>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</si>
  <si>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</si>
  <si>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</si>
  <si>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</si>
  <si>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</si>
  <si>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</si>
  <si>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</si>
  <si>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</si>
  <si>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</si>
  <si>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</si>
  <si>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</si>
  <si>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</si>
  <si>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</si>
  <si>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Вывоз ТКО, куб.м.</t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</si>
  <si>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</si>
  <si>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</si>
  <si>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</si>
  <si>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</si>
  <si>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</si>
  <si>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Смешанные ТКО гараж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</si>
  <si>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</si>
  <si>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</si>
  <si>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</si>
  <si>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</si>
  <si>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*Прямые договора</t>
  </si>
  <si>
    <t>СПРО-2019-00067947 от 01.01.2019 г</t>
  </si>
  <si>
    <t>ИП Думинян О.К. (фасоль)</t>
  </si>
  <si>
    <t>Площадь помещений, заключившими прямой договор с РСО</t>
  </si>
  <si>
    <t>Оплата РСО</t>
  </si>
  <si>
    <t>Подогрев ХВС для ГВС, без ОДН(Гкал)</t>
  </si>
  <si>
    <t>ГВС для ОДН, куб.м.</t>
  </si>
  <si>
    <t>показаний общего прибора учета тепловой энергии отопления за декабрь  2021 г.</t>
  </si>
  <si>
    <t>Расчет платы за коммунальную услуги по гаражу декабрь 2021 года</t>
  </si>
  <si>
    <t>Отчет по вывозу ТКО за декабрь 2021 г.</t>
  </si>
  <si>
    <t>СПРАВОЧНАЯ ИНФОРМАЦИЯ потребление коммунальных услуг в доме ул. 8 Марта, д.2а за декабрь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</si>
</sst>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_-* #,##0.00\ _р_._-;\-* #,##0.00\ _р_._-;_-* &quot;-&quot;??\ _р_._-;_-@_-"/>
    <numFmt numFmtId="170" formatCode="0.0"/>
    <numFmt numFmtId="172" formatCode="_-* #,##0\ _₽_-;\-* #,##0\ _₽_-;_-* &quot;-&quot;??\ _₽_-;_-@_-"/>
    <numFmt numFmtId="173" formatCode="_-* #,##0.0_р_._-;\-* #,##0.0_р_._-;_-* \-??_р_._-;_-@_-"/>
    <numFmt numFmtId="174" formatCode="_-* #,##0.000_р_._-;\-* #,##0.000_р_._-;_-* &quot;-&quot;??_р_._-;_-@_-"/>
  </numFmts>
  <fonts count="3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0" fontId="18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8" fillId="0" borderId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2" fillId="0" borderId="0"/>
  </cellStyleXfs>
  <cellXfs count="84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165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165" fontId="11" fillId="0" borderId="1" xfId="1" applyNumberFormat="1" applyFont="1" applyBorder="1" applyAlignment="1" applyProtection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8" fillId="0" borderId="0" xfId="1" applyNumberFormat="1" applyFont="1"/>
    <xf numFmtId="165" fontId="5" fillId="0" borderId="0" xfId="1" applyNumberFormat="1" applyFont="1"/>
    <xf numFmtId="165" fontId="6" fillId="0" borderId="0" xfId="1" applyNumberFormat="1" applyFont="1"/>
    <xf numFmtId="0" fontId="0" fillId="0" borderId="0" xfId="0" applyAlignment="1"/>
    <xf numFmtId="43" fontId="0" fillId="0" borderId="0" xfId="1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20" fillId="0" borderId="0" xfId="0" applyFont="1" applyAlignment="1"/>
    <xf numFmtId="0" fontId="21" fillId="0" borderId="0" xfId="0" applyFont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170" fontId="21" fillId="0" borderId="1" xfId="0" applyNumberFormat="1" applyFont="1" applyBorder="1" applyAlignment="1">
      <alignment horizontal="center" wrapText="1"/>
    </xf>
    <xf numFmtId="170" fontId="21" fillId="0" borderId="3" xfId="0" applyNumberFormat="1" applyFont="1" applyBorder="1" applyAlignment="1">
      <alignment horizontal="center" wrapText="1"/>
    </xf>
    <xf numFmtId="1" fontId="2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1" applyNumberFormat="1" applyFont="1"/>
    <xf numFmtId="165" fontId="11" fillId="2" borderId="1" xfId="1" applyNumberFormat="1" applyFont="1" applyFill="1" applyBorder="1" applyAlignment="1" applyProtection="1">
      <alignment horizontal="center"/>
    </xf>
    <xf numFmtId="173" fontId="24" fillId="0" borderId="0" xfId="1" applyNumberFormat="1" applyFont="1" applyBorder="1" applyProtection="1"/>
    <xf numFmtId="174" fontId="14" fillId="0" borderId="0" xfId="1" applyNumberFormat="1" applyFont="1"/>
    <xf numFmtId="43" fontId="14" fillId="0" borderId="0" xfId="1" applyNumberFormat="1" applyFont="1"/>
    <xf numFmtId="43" fontId="14" fillId="0" borderId="0" xfId="1" applyFont="1"/>
    <xf numFmtId="172" fontId="14" fillId="0" borderId="0" xfId="1" applyNumberFormat="1" applyFont="1"/>
    <xf numFmtId="43" fontId="0" fillId="0" borderId="0" xfId="0" applyNumberFormat="1"/>
    <xf numFmtId="43" fontId="14" fillId="0" borderId="0" xfId="1" applyNumberFormat="1" applyFont="1" applyFill="1" applyBorder="1"/>
    <xf numFmtId="0" fontId="16" fillId="0" borderId="6" xfId="0" applyFont="1" applyBorder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2" fontId="27" fillId="0" borderId="1" xfId="0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1" fontId="10" fillId="0" borderId="0" xfId="2" applyNumberFormat="1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164" fontId="27" fillId="2" borderId="1" xfId="1" applyNumberFormat="1" applyFont="1" applyFill="1" applyBorder="1"/>
    <xf numFmtId="2" fontId="27" fillId="2" borderId="1" xfId="0" applyNumberFormat="1" applyFont="1" applyFill="1" applyBorder="1"/>
    <xf numFmtId="2" fontId="21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0" xfId="0" applyFont="1"/>
    <xf numFmtId="43" fontId="31" fillId="0" borderId="1" xfId="0" applyNumberFormat="1" applyFont="1" applyBorder="1"/>
    <xf numFmtId="167" fontId="13" fillId="0" borderId="0" xfId="1" applyNumberFormat="1" applyFont="1" applyFill="1" applyBorder="1" applyAlignment="1" applyProtection="1">
      <alignment horizontal="center" wrapText="1"/>
    </xf>
    <xf numFmtId="43" fontId="33" fillId="0" borderId="0" xfId="1" applyNumberFormat="1" applyFont="1" applyBorder="1" applyAlignment="1">
      <alignment vertical="center"/>
    </xf>
    <xf numFmtId="43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left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7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17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</cellXfs>
  <cellStyles count="26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Обычный 9" xfId="25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4"/>
  <sheetViews>
    <sheetView zoomScale="85" zoomScaleNormal="85" workbookViewId="0">
      <selection activeCell="F8" sqref="F8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6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62" t="s">
        <v>2</v>
      </c>
      <c r="B1" s="62"/>
      <c r="C1" s="62"/>
      <c r="D1" s="62"/>
      <c r="E1" s="62"/>
    </row>
    <row r="2" spans="1:11" ht="18.75">
      <c r="A2" s="63" t="s">
        <v>64</v>
      </c>
      <c r="B2" s="63"/>
      <c r="C2" s="63"/>
      <c r="D2" s="63"/>
      <c r="E2" s="63"/>
      <c r="F2" s="63"/>
    </row>
    <row r="3" spans="1:11" ht="15.75">
      <c r="A3" s="2"/>
      <c r="B3" s="3"/>
      <c r="C3" s="2"/>
      <c r="D3" s="2"/>
      <c r="E3" s="2"/>
    </row>
    <row r="4" spans="1:11" ht="63">
      <c r="A4" s="4" t="s">
        <v>1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H4" s="46"/>
    </row>
    <row r="5" spans="1:11" ht="56.25">
      <c r="A5" s="7">
        <v>35011</v>
      </c>
      <c r="B5" s="8" t="s">
        <v>8</v>
      </c>
      <c r="C5" s="9">
        <v>10687.75</v>
      </c>
      <c r="D5" s="9">
        <v>10899.5</v>
      </c>
      <c r="E5" s="9">
        <f>D5-C5</f>
        <v>211.75</v>
      </c>
      <c r="F5" s="29">
        <v>211.81</v>
      </c>
      <c r="G5" s="37"/>
      <c r="H5" s="57"/>
    </row>
    <row r="6" spans="1:11" ht="32.25" customHeight="1">
      <c r="A6" s="64" t="s">
        <v>12</v>
      </c>
      <c r="B6" s="64"/>
      <c r="C6" s="64"/>
      <c r="D6" s="64"/>
      <c r="E6" s="64"/>
      <c r="F6" s="3">
        <f>9212.3+1222</f>
        <v>10434.299999999999</v>
      </c>
    </row>
    <row r="7" spans="1:11">
      <c r="B7" s="10"/>
    </row>
    <row r="8" spans="1:11" ht="51.75" customHeight="1">
      <c r="A8" s="65" t="s">
        <v>43</v>
      </c>
      <c r="B8" s="65"/>
      <c r="C8" s="65"/>
      <c r="D8" s="65"/>
      <c r="E8" s="65"/>
      <c r="F8" s="30">
        <v>518.5</v>
      </c>
      <c r="G8" s="27"/>
    </row>
    <row r="9" spans="1:11" ht="18.75">
      <c r="A9" s="60" t="s">
        <v>45</v>
      </c>
      <c r="B9" s="60"/>
      <c r="C9" s="60"/>
      <c r="D9" s="60"/>
      <c r="E9" s="60"/>
      <c r="F9" s="31">
        <v>5.0999999999999997E-2</v>
      </c>
    </row>
    <row r="10" spans="1:11" ht="28.15" customHeight="1">
      <c r="A10" s="66" t="s">
        <v>36</v>
      </c>
      <c r="B10" s="66"/>
      <c r="C10" s="66"/>
      <c r="D10" s="66"/>
      <c r="E10" s="66"/>
      <c r="F10" s="32">
        <f>F8*F9</f>
        <v>26.443499999999997</v>
      </c>
    </row>
    <row r="11" spans="1:11" ht="28.15" customHeight="1">
      <c r="A11" s="61" t="s">
        <v>63</v>
      </c>
      <c r="B11" s="61"/>
      <c r="C11" s="61"/>
      <c r="D11" s="61"/>
      <c r="E11" s="61"/>
      <c r="F11" s="32">
        <v>43.5</v>
      </c>
    </row>
    <row r="12" spans="1:11" ht="28.15" customHeight="1">
      <c r="A12" s="61" t="s">
        <v>62</v>
      </c>
      <c r="B12" s="61"/>
      <c r="C12" s="61"/>
      <c r="D12" s="61"/>
      <c r="E12" s="61"/>
      <c r="F12" s="32">
        <v>24.22</v>
      </c>
    </row>
    <row r="13" spans="1:11" ht="23.45" customHeight="1">
      <c r="A13" s="60" t="s">
        <v>37</v>
      </c>
      <c r="B13" s="60"/>
      <c r="C13" s="60"/>
      <c r="D13" s="60"/>
      <c r="E13" s="60"/>
      <c r="F13" s="32">
        <f>F5-F10</f>
        <v>185.3665</v>
      </c>
      <c r="G13" s="59"/>
      <c r="H13" s="59"/>
      <c r="I13" s="1"/>
    </row>
    <row r="14" spans="1:11" ht="37.5" customHeight="1">
      <c r="A14" s="66" t="s">
        <v>44</v>
      </c>
      <c r="B14" s="66"/>
      <c r="C14" s="66"/>
      <c r="D14" s="66"/>
      <c r="E14" s="66"/>
      <c r="F14" s="31">
        <f>(F5)/(F10+F13)*F9</f>
        <v>5.0999999999999997E-2</v>
      </c>
    </row>
    <row r="15" spans="1:11" ht="48" customHeight="1">
      <c r="A15" s="66" t="s">
        <v>38</v>
      </c>
      <c r="B15" s="66"/>
      <c r="C15" s="66"/>
      <c r="D15" s="66"/>
      <c r="E15" s="66"/>
      <c r="F15" s="33">
        <f>F20*F14+F18</f>
        <v>155.41588999999999</v>
      </c>
      <c r="K15" s="35"/>
    </row>
    <row r="16" spans="1:11" ht="53.45" customHeight="1">
      <c r="A16" s="66" t="s">
        <v>56</v>
      </c>
      <c r="B16" s="66"/>
      <c r="C16" s="66"/>
      <c r="D16" s="66"/>
      <c r="E16" s="66"/>
      <c r="F16" s="33">
        <f>F14*F20*3.23</f>
        <v>407.93572469999998</v>
      </c>
      <c r="K16" s="35"/>
    </row>
    <row r="17" spans="1:6" ht="18.75">
      <c r="A17" s="60" t="s">
        <v>42</v>
      </c>
      <c r="B17" s="60"/>
      <c r="C17" s="60"/>
      <c r="D17" s="60"/>
      <c r="E17" s="60"/>
      <c r="F17" s="34">
        <v>3852</v>
      </c>
    </row>
    <row r="18" spans="1:6" ht="18.75">
      <c r="A18" s="60" t="s">
        <v>41</v>
      </c>
      <c r="B18" s="60"/>
      <c r="C18" s="60"/>
      <c r="D18" s="60"/>
      <c r="E18" s="60"/>
      <c r="F18" s="32">
        <v>29.12</v>
      </c>
    </row>
    <row r="19" spans="1:6" ht="18.75">
      <c r="A19" s="60" t="s">
        <v>40</v>
      </c>
      <c r="B19" s="60"/>
      <c r="C19" s="60"/>
      <c r="D19" s="60"/>
      <c r="E19" s="60"/>
      <c r="F19" s="32">
        <v>4.29</v>
      </c>
    </row>
    <row r="20" spans="1:6" ht="22.15" customHeight="1">
      <c r="A20" s="60" t="s">
        <v>39</v>
      </c>
      <c r="B20" s="60"/>
      <c r="C20" s="60"/>
      <c r="D20" s="60"/>
      <c r="E20" s="60"/>
      <c r="F20" s="32">
        <v>2476.39</v>
      </c>
    </row>
    <row r="21" spans="1:6" ht="59.25" customHeight="1">
      <c r="A21" s="67" t="s">
        <v>55</v>
      </c>
      <c r="B21" s="67"/>
      <c r="C21" s="67"/>
      <c r="D21" s="67"/>
      <c r="E21" s="67"/>
      <c r="F21" s="58">
        <f>F13/F6*F20+F17/F6*F19</f>
        <v>45.577070520782421</v>
      </c>
    </row>
    <row r="22" spans="1:6" ht="18.75">
      <c r="A22" s="60"/>
      <c r="B22" s="60"/>
      <c r="C22" s="60"/>
      <c r="D22" s="60"/>
      <c r="E22" s="60"/>
      <c r="F22" s="36"/>
    </row>
    <row r="23" spans="1:6" ht="18.75">
      <c r="A23" s="60"/>
      <c r="B23" s="60"/>
      <c r="C23" s="60"/>
      <c r="D23" s="60"/>
      <c r="E23" s="60"/>
      <c r="F23" s="36"/>
    </row>
    <row r="24" spans="1:6" ht="18.75">
      <c r="A24" s="60"/>
      <c r="B24" s="60"/>
      <c r="C24" s="60"/>
      <c r="D24" s="60"/>
      <c r="E24" s="60"/>
      <c r="F24" s="36"/>
    </row>
  </sheetData>
  <mergeCells count="21">
    <mergeCell ref="A10:E10"/>
    <mergeCell ref="A13:E13"/>
    <mergeCell ref="A14:E14"/>
    <mergeCell ref="A15:E15"/>
    <mergeCell ref="A21:E21"/>
    <mergeCell ref="A16:E16"/>
    <mergeCell ref="A17:E17"/>
    <mergeCell ref="A18:E18"/>
    <mergeCell ref="A19:E19"/>
    <mergeCell ref="A20:E20"/>
    <mergeCell ref="A1:E1"/>
    <mergeCell ref="A2:F2"/>
    <mergeCell ref="A6:E6"/>
    <mergeCell ref="A8:E8"/>
    <mergeCell ref="A9:E9"/>
    <mergeCell ref="G13:H13"/>
    <mergeCell ref="A22:E22"/>
    <mergeCell ref="A23:E23"/>
    <mergeCell ref="A24:E24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9" sqref="G9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69" t="s">
        <v>65</v>
      </c>
      <c r="B1" s="70"/>
      <c r="C1" s="70"/>
      <c r="D1" s="70"/>
      <c r="E1" s="70"/>
      <c r="F1" s="70"/>
      <c r="G1" s="70"/>
      <c r="H1" s="70"/>
    </row>
    <row r="3" spans="1:9" ht="18.75">
      <c r="A3" s="68" t="s">
        <v>9</v>
      </c>
      <c r="B3" s="68"/>
      <c r="C3" s="68"/>
      <c r="D3" s="68"/>
      <c r="E3" s="68"/>
      <c r="F3" s="11"/>
      <c r="G3" s="12">
        <v>6550.67</v>
      </c>
    </row>
    <row r="4" spans="1:9">
      <c r="A4" t="s">
        <v>46</v>
      </c>
      <c r="G4" s="12">
        <v>2</v>
      </c>
    </row>
    <row r="5" spans="1:9">
      <c r="A5" t="s">
        <v>10</v>
      </c>
      <c r="G5" s="12">
        <v>10</v>
      </c>
    </row>
    <row r="6" spans="1:9">
      <c r="A6" t="s">
        <v>35</v>
      </c>
      <c r="G6" s="28">
        <v>21.71</v>
      </c>
    </row>
    <row r="7" spans="1:9">
      <c r="A7" t="s">
        <v>13</v>
      </c>
      <c r="G7" s="15">
        <f>(G4*891.53+G3*4.29+G5*(29.12+34.73)+G6*2476.39)*0.014</f>
        <v>1180.0090568000001</v>
      </c>
    </row>
    <row r="9" spans="1:9" ht="21">
      <c r="A9" t="s">
        <v>11</v>
      </c>
      <c r="G9" s="13">
        <v>637.79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1"/>
  <sheetViews>
    <sheetView workbookViewId="0">
      <selection activeCell="G11" sqref="G11"/>
    </sheetView>
  </sheetViews>
  <sheetFormatPr defaultRowHeight="15"/>
  <cols>
    <col min="1" max="1" width="43.5703125" customWidth="1"/>
    <col min="2" max="2" width="13.7109375" style="16" customWidth="1"/>
    <col min="3" max="3" width="15" customWidth="1"/>
    <col min="4" max="4" width="0.42578125" customWidth="1"/>
    <col min="5" max="5" width="25.140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73" t="s">
        <v>66</v>
      </c>
      <c r="B1" s="73"/>
      <c r="C1" s="73"/>
      <c r="D1" s="73"/>
      <c r="E1" s="73"/>
      <c r="F1" s="73"/>
      <c r="G1" s="73"/>
      <c r="H1" s="73"/>
    </row>
    <row r="2" spans="1:9">
      <c r="B2"/>
    </row>
    <row r="3" spans="1:9" ht="27.75" customHeight="1">
      <c r="A3" s="74" t="s">
        <v>54</v>
      </c>
      <c r="B3" s="74"/>
      <c r="C3" s="74"/>
      <c r="D3" s="74"/>
      <c r="E3" s="38" t="s">
        <v>47</v>
      </c>
      <c r="F3" s="38" t="s">
        <v>48</v>
      </c>
      <c r="G3" s="53" t="s">
        <v>49</v>
      </c>
      <c r="H3" s="38" t="s">
        <v>0</v>
      </c>
      <c r="I3" s="39" t="s">
        <v>50</v>
      </c>
    </row>
    <row r="4" spans="1:9" ht="27.75" customHeight="1">
      <c r="A4" s="75" t="s">
        <v>51</v>
      </c>
      <c r="B4" s="75"/>
      <c r="C4" s="75"/>
      <c r="D4" s="75"/>
      <c r="E4" s="47">
        <v>9212.2999999999993</v>
      </c>
      <c r="F4" s="48">
        <v>891.53</v>
      </c>
      <c r="G4" s="48">
        <v>66.92</v>
      </c>
      <c r="H4" s="49">
        <f>G4*F4</f>
        <v>59661.187599999997</v>
      </c>
      <c r="I4" s="50">
        <f>(H4-H5-H6)/E4</f>
        <v>6.0988266339567758</v>
      </c>
    </row>
    <row r="5" spans="1:9" ht="36.75" customHeight="1">
      <c r="A5" s="75" t="s">
        <v>52</v>
      </c>
      <c r="B5" s="75"/>
      <c r="C5" s="75"/>
      <c r="D5" s="75"/>
      <c r="E5" s="40">
        <v>1222</v>
      </c>
      <c r="F5" s="48">
        <v>891.53</v>
      </c>
      <c r="G5" s="41">
        <v>2</v>
      </c>
      <c r="H5" s="49">
        <f>G5*F5</f>
        <v>1783.06</v>
      </c>
      <c r="I5" s="42"/>
    </row>
    <row r="6" spans="1:9" ht="36.75" customHeight="1">
      <c r="A6" s="77" t="s">
        <v>60</v>
      </c>
      <c r="B6" s="78"/>
      <c r="C6" s="78"/>
      <c r="D6" s="79"/>
      <c r="E6" s="52"/>
      <c r="F6" s="48">
        <v>891.53</v>
      </c>
      <c r="G6" s="41">
        <v>1.9</v>
      </c>
      <c r="H6" s="49">
        <f>G6*F6</f>
        <v>1693.9069999999999</v>
      </c>
      <c r="I6" s="42"/>
    </row>
    <row r="7" spans="1:9" ht="34.9" customHeight="1">
      <c r="A7" s="76" t="s">
        <v>53</v>
      </c>
      <c r="B7" s="76"/>
      <c r="C7" s="76"/>
      <c r="D7" s="76"/>
      <c r="E7" s="43"/>
      <c r="F7" s="54"/>
      <c r="G7" s="54"/>
      <c r="H7" s="44"/>
      <c r="I7" s="45">
        <f>I4</f>
        <v>6.0988266339567758</v>
      </c>
    </row>
    <row r="8" spans="1:9" ht="28.5" customHeight="1">
      <c r="A8" s="80" t="s">
        <v>61</v>
      </c>
      <c r="B8" s="81"/>
      <c r="C8" s="82"/>
      <c r="D8" s="17"/>
      <c r="E8" s="17"/>
      <c r="F8" s="17"/>
      <c r="G8" s="17"/>
      <c r="H8" s="56">
        <f>H4-H6</f>
        <v>57967.280599999998</v>
      </c>
      <c r="I8" s="17"/>
    </row>
    <row r="9" spans="1:9" ht="16.5" customHeight="1">
      <c r="A9" s="72"/>
      <c r="B9" s="72"/>
      <c r="C9" s="72"/>
    </row>
    <row r="10" spans="1:9">
      <c r="A10" t="s">
        <v>57</v>
      </c>
      <c r="B10"/>
    </row>
    <row r="11" spans="1:9">
      <c r="A11">
        <v>1</v>
      </c>
      <c r="B11" s="71" t="s">
        <v>58</v>
      </c>
      <c r="C11" s="71"/>
      <c r="D11" s="71"/>
      <c r="E11" t="s">
        <v>59</v>
      </c>
      <c r="F11" s="55"/>
      <c r="G11">
        <v>1.9</v>
      </c>
    </row>
  </sheetData>
  <mergeCells count="9">
    <mergeCell ref="B11:D11"/>
    <mergeCell ref="A9:C9"/>
    <mergeCell ref="A1:H1"/>
    <mergeCell ref="A3:D3"/>
    <mergeCell ref="A4:D4"/>
    <mergeCell ref="A5:D5"/>
    <mergeCell ref="A7:D7"/>
    <mergeCell ref="A6:D6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18" t="s">
        <v>67</v>
      </c>
    </row>
    <row r="2" spans="1:7">
      <c r="A2" s="83" t="s">
        <v>14</v>
      </c>
      <c r="B2" s="83" t="s">
        <v>15</v>
      </c>
      <c r="C2" s="83" t="s">
        <v>16</v>
      </c>
      <c r="D2" s="83" t="s">
        <v>17</v>
      </c>
      <c r="E2" s="83" t="s">
        <v>18</v>
      </c>
      <c r="F2" s="83"/>
      <c r="G2" s="83"/>
    </row>
    <row r="3" spans="1:7">
      <c r="A3" s="83"/>
      <c r="B3" s="83"/>
      <c r="C3" s="83"/>
      <c r="D3" s="83"/>
      <c r="E3" s="83" t="s">
        <v>19</v>
      </c>
      <c r="F3" s="83"/>
      <c r="G3" s="83" t="s">
        <v>20</v>
      </c>
    </row>
    <row r="4" spans="1:7">
      <c r="A4" s="83"/>
      <c r="B4" s="83"/>
      <c r="C4" s="83"/>
      <c r="D4" s="83"/>
      <c r="E4" s="20" t="s">
        <v>21</v>
      </c>
      <c r="F4" s="20" t="s">
        <v>22</v>
      </c>
      <c r="G4" s="83"/>
    </row>
    <row r="5" spans="1:7">
      <c r="A5" s="21" t="s">
        <v>23</v>
      </c>
      <c r="B5" s="22" t="s">
        <v>24</v>
      </c>
      <c r="C5" s="23" t="s">
        <v>25</v>
      </c>
      <c r="D5" s="22">
        <v>10899.5</v>
      </c>
      <c r="E5" s="24">
        <v>185.4</v>
      </c>
      <c r="F5" s="22"/>
      <c r="G5" s="22"/>
    </row>
    <row r="6" spans="1:7" ht="33.75">
      <c r="A6" s="21" t="s">
        <v>23</v>
      </c>
      <c r="B6" s="22" t="s">
        <v>26</v>
      </c>
      <c r="C6" s="23" t="s">
        <v>25</v>
      </c>
      <c r="D6" s="22"/>
      <c r="E6" s="25">
        <v>23.2</v>
      </c>
      <c r="F6" s="25">
        <v>1.1000000000000001</v>
      </c>
      <c r="G6" s="25">
        <f>G7*0.051</f>
        <v>2.2184999999999997</v>
      </c>
    </row>
    <row r="7" spans="1:7" ht="22.5">
      <c r="A7" s="21" t="s">
        <v>27</v>
      </c>
      <c r="B7" s="22" t="s">
        <v>28</v>
      </c>
      <c r="C7" s="23" t="s">
        <v>29</v>
      </c>
      <c r="D7" s="22"/>
      <c r="E7" s="24">
        <v>454</v>
      </c>
      <c r="F7" s="24">
        <v>21</v>
      </c>
      <c r="G7" s="24">
        <v>43.5</v>
      </c>
    </row>
    <row r="8" spans="1:7">
      <c r="A8" s="21" t="s">
        <v>27</v>
      </c>
      <c r="B8" s="22" t="s">
        <v>30</v>
      </c>
      <c r="C8" s="23" t="s">
        <v>29</v>
      </c>
      <c r="D8" s="51">
        <v>15476</v>
      </c>
      <c r="E8" s="24">
        <v>610</v>
      </c>
      <c r="F8" s="24">
        <v>28.1</v>
      </c>
      <c r="G8" s="24">
        <v>43.5</v>
      </c>
    </row>
    <row r="9" spans="1:7">
      <c r="A9" s="21" t="s">
        <v>27</v>
      </c>
      <c r="B9" s="22" t="s">
        <v>31</v>
      </c>
      <c r="C9" s="23" t="s">
        <v>29</v>
      </c>
      <c r="D9" s="22"/>
      <c r="E9" s="24">
        <f>E7+E8</f>
        <v>1064</v>
      </c>
      <c r="F9" s="24">
        <f>F7+F8</f>
        <v>49.1</v>
      </c>
      <c r="G9" s="24">
        <v>87</v>
      </c>
    </row>
    <row r="10" spans="1:7">
      <c r="A10" s="21" t="s">
        <v>32</v>
      </c>
      <c r="B10" s="22" t="s">
        <v>33</v>
      </c>
      <c r="C10" s="23" t="s">
        <v>34</v>
      </c>
      <c r="D10" s="22"/>
      <c r="E10" s="26">
        <v>27294</v>
      </c>
      <c r="F10" s="20"/>
      <c r="G10" s="26">
        <v>14180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ТКО</vt:lpstr>
      <vt:lpstr>Справка о потребленных 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2021-11-19T09:23:27Z</cp:lastPrinted>
  <dcterms:created xsi:type="dcterms:W3CDTF">2015-09-15T11:53:49Z</dcterms:created>
  <dcterms:modified xsi:type="dcterms:W3CDTF">2022-01-12T09:59:40Z</dcterms:modified>
</cp:coreProperties>
</file>